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tellano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<sst xmlns="http://schemas.openxmlformats.org/spreadsheetml/2006/main" count="29" uniqueCount="24">
  <si>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IDIOMA / LANGUAGE</t>
  </si>
  <si>
    <t>Castellano</t>
  </si>
  <si>
    <t>+34</t>
  </si>
  <si>
    <t>Email</t>
  </si>
  <si>
    <t>NIVEL DEL IDIOMA   LANGUAGE LEVEL</t>
  </si>
  <si>
    <t>BEGINNER</t>
  </si>
  <si>
    <t>ELEMENTARY</t>
  </si>
  <si>
    <t>INTERMEDIATE</t>
  </si>
  <si>
    <t>HIGH</t>
  </si>
  <si>
    <t>te asesoraremos sin coste sobre los mejores vuelos para tu destino, consulta!!</t>
  </si>
  <si>
    <t>SERVICIO DE GESTION DE VUELOS</t>
  </si>
  <si>
    <t>x</t>
  </si>
  <si>
    <t>NO</t>
  </si>
  <si>
    <t>SI*</t>
  </si>
  <si>
    <t>n. de fax: 986 246141  email: info@otridiomas.com</t>
  </si>
  <si>
    <t xml:space="preserve">Estos datos son los requeridos para tu inscripción. Puedes reenviarlo por e-mail, mail o fax. junto con el justificante  </t>
  </si>
  <si>
    <t>de pago del depósito a cuenta correspondiente en una de las cuentas siguientes:</t>
  </si>
  <si>
    <t>Novacaixagalicia 2080 5463 89 3040118282  o     Banco Popular: 0075 8580 48 0600015631</t>
  </si>
  <si>
    <t>Para hacer la reserva de un curso de hasta 3 semanas o becarios se abonará un depósito a cuenta de 200€, para cursos de más de 4 semanas se requiere un depósito de 300€ para poder confirmar la plaza, el resto se abonará 4 semanas antes de la ida. Reserva de sólo alojamiento : depósito a confirmar.</t>
  </si>
  <si>
    <t>* Si prefieres que nuestra agencia de viajes compre tu billete de avión tienes que indicarlo, el importe se añadirá a la factura total del curso implicando 25€ de gastos de gestión.</t>
  </si>
  <si>
    <t>SEGUROS ( Marca el seguro/s que quieres contratar)</t>
  </si>
  <si>
    <t>SI</t>
  </si>
  <si>
    <t xml:space="preserve">Seguro de Viaje y Asistencia </t>
  </si>
  <si>
    <t>Seguro de Anulación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</si>
</sst>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</font>
    <font>
      <sz val="10"/>
      <name val="Century Gothic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entury Gothic"/>
      <family val="2"/>
    </font>
    <font>
      <sz val="10"/>
      <color indexed="10"/>
      <name val="Century Gothic"/>
      <family val="2"/>
    </font>
    <font>
      <sz val="8"/>
      <color indexed="55"/>
      <name val="Century Gothic"/>
      <family val="2"/>
    </font>
    <font>
      <sz val="12"/>
      <name val="Century Gothic"/>
      <family val="2"/>
    </font>
    <font>
      <sz val="12"/>
      <color indexed="12"/>
      <name val=""/>
      <family val="1"/>
    </font>
    <font>
      <sz val="12"/>
      <color indexed="12"/>
      <name val="Century Gothic"/>
      <family val="2"/>
    </font>
    <font>
      <sz val="10"/>
      <color indexed="12"/>
      <name val="Century Gothic"/>
      <family val="2"/>
    </font>
    <font>
      <sz val="9"/>
      <color indexed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/>
    </xf>
    <xf numFmtId="164" fontId="0" fillId="0" borderId="0" xfId="0" applyFont="1" applyAlignment="1" applyProtection="1">
      <alignment/>
      <protection hidden="1"/>
    </xf>
    <xf numFmtId="164" fontId="1" fillId="0" borderId="1" xfId="0" applyNumberFormat="1" applyFont="1" applyBorder="1" applyAlignment="1" applyProtection="1">
      <alignment horizontal="left"/>
      <protection/>
    </xf>
    <xf numFmtId="164" fontId="4" fillId="3" borderId="0" xfId="0" applyFont="1" applyFill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left"/>
      <protection locked="0"/>
    </xf>
    <xf numFmtId="164" fontId="0" fillId="0" borderId="3" xfId="0" applyBorder="1" applyAlignment="1">
      <alignment/>
    </xf>
    <xf numFmtId="164" fontId="1" fillId="0" borderId="4" xfId="0" applyNumberFormat="1" applyFont="1" applyBorder="1" applyAlignment="1" applyProtection="1">
      <alignment horizontal="center"/>
      <protection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5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 locked="0"/>
    </xf>
    <xf numFmtId="164" fontId="1" fillId="0" borderId="6" xfId="0" applyNumberFormat="1" applyFont="1" applyBorder="1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7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hidden="1"/>
    </xf>
    <xf numFmtId="164" fontId="1" fillId="0" borderId="8" xfId="0" applyNumberFormat="1" applyFont="1" applyBorder="1" applyAlignment="1" applyProtection="1">
      <alignment/>
      <protection locked="0"/>
    </xf>
    <xf numFmtId="164" fontId="1" fillId="0" borderId="9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9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65" fontId="6" fillId="0" borderId="1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0" fillId="0" borderId="12" xfId="0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6" fillId="0" borderId="1" xfId="0" applyNumberFormat="1" applyFont="1" applyBorder="1" applyAlignment="1" applyProtection="1">
      <alignment/>
      <protection locked="0"/>
    </xf>
    <xf numFmtId="164" fontId="1" fillId="0" borderId="4" xfId="0" applyNumberFormat="1" applyFont="1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1" fillId="0" borderId="13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9" fillId="0" borderId="15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 locked="0"/>
    </xf>
    <xf numFmtId="164" fontId="1" fillId="0" borderId="5" xfId="0" applyNumberFormat="1" applyFont="1" applyBorder="1" applyAlignment="1" applyProtection="1">
      <alignment horizontal="left"/>
      <protection/>
    </xf>
    <xf numFmtId="164" fontId="1" fillId="0" borderId="18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/>
      <protection locked="0"/>
    </xf>
    <xf numFmtId="164" fontId="0" fillId="0" borderId="19" xfId="0" applyBorder="1" applyAlignment="1">
      <alignment/>
    </xf>
    <xf numFmtId="164" fontId="1" fillId="0" borderId="11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/>
    </xf>
    <xf numFmtId="164" fontId="1" fillId="0" borderId="20" xfId="0" applyNumberFormat="1" applyFont="1" applyFill="1" applyBorder="1" applyAlignment="1" applyProtection="1">
      <alignment horizontal="lef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vertical="center"/>
      <protection/>
    </xf>
    <xf numFmtId="164" fontId="0" fillId="0" borderId="3" xfId="0" applyFill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0" fillId="0" borderId="23" xfId="0" applyBorder="1" applyAlignment="1">
      <alignment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3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left" vertical="center" wrapText="1"/>
      <protection/>
    </xf>
    <xf numFmtId="164" fontId="1" fillId="0" borderId="0" xfId="0" applyNumberFormat="1" applyFont="1" applyBorder="1" applyAlignment="1" applyProtection="1">
      <alignment horizontal="left" wrapText="1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horizontal="center"/>
    </xf>
    <xf numFmtId="164" fontId="0" fillId="0" borderId="2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workbookViewId="0" topLeftCell="A1">
      <selection activeCell="I2" sqref="I2"/>
    </sheetView>
  </sheetViews>
  <sheetFormatPr defaultColWidth="11.421875" defaultRowHeight="12.75"/>
  <cols>
    <col min="1" max="1" width="22.57421875" style="0" customWidth="1"/>
    <col min="2" max="2" width="3.57421875" style="0" customWidth="1"/>
    <col min="3" max="3" width="20.28125" style="0" customWidth="1"/>
    <col min="4" max="4" width="3.57421875" style="0" customWidth="1"/>
    <col min="5" max="5" width="21.7109375" style="0" customWidth="1"/>
    <col min="6" max="6" width="3.57421875" style="0" customWidth="1"/>
    <col min="7" max="7" width="19.00390625" style="0" customWidth="1"/>
    <col min="8" max="8" width="3.7109375" style="0" customWidth="1"/>
    <col min="9" max="9" width="2.57421875" style="0" customWidth="1"/>
  </cols>
  <sheetData>
    <row r="1" spans="1:14" ht="12.75">
      <c r="A1" s="1" t="str">
        <f>IF(I3="English","PERSONAL INFORMATION","DATOS PERSONALES")</f>
        <v>DATOS PERSONALES</v>
      </c>
      <c r="B1" s="1"/>
      <c r="C1" s="1"/>
      <c r="D1" s="1"/>
      <c r="E1" s="1"/>
      <c r="F1" s="1"/>
      <c r="G1" s="1"/>
      <c r="H1" s="2"/>
      <c r="I1" s="3" t="s">
        <v>0</v>
      </c>
      <c r="N1" s="4"/>
    </row>
    <row r="2" spans="1:14" ht="9" customHeight="1">
      <c r="A2" s="5"/>
      <c r="B2" s="5"/>
      <c r="C2" s="5"/>
      <c r="D2" s="5"/>
      <c r="E2" s="5"/>
      <c r="F2" s="5"/>
      <c r="G2" s="5"/>
      <c r="N2" s="6"/>
    </row>
    <row r="3" spans="1:14" ht="12.75">
      <c r="A3" s="7" t="str">
        <f>IF(I3="English","NAME","NOMBRE")</f>
        <v>NOMBRE</v>
      </c>
      <c r="B3" s="7"/>
      <c r="C3" s="5"/>
      <c r="D3" s="5"/>
      <c r="E3" s="7" t="str">
        <f>IF(I3="English","SURNAME(S)","APELLIDOS")</f>
        <v>APELLIDOS</v>
      </c>
      <c r="F3" s="7"/>
      <c r="G3" s="5" t="s">
        <v>0</v>
      </c>
      <c r="I3" s="8" t="s">
        <v>1</v>
      </c>
      <c r="N3" s="6"/>
    </row>
    <row r="4" spans="1:14" ht="12.75">
      <c r="A4" s="9"/>
      <c r="B4" s="9"/>
      <c r="C4" s="9"/>
      <c r="D4" s="10"/>
      <c r="E4" s="11"/>
      <c r="F4" s="11"/>
      <c r="G4" s="11"/>
      <c r="H4" s="12"/>
      <c r="N4" s="6"/>
    </row>
    <row r="5" spans="1:9" ht="9" customHeight="1">
      <c r="A5" s="13"/>
      <c r="B5" s="10"/>
      <c r="C5" s="10"/>
      <c r="D5" s="10"/>
      <c r="E5" s="10"/>
      <c r="F5" s="10"/>
      <c r="G5" s="13"/>
      <c r="H5" s="14"/>
      <c r="I5" s="15"/>
    </row>
    <row r="6" spans="1:8" ht="12.75">
      <c r="A6" s="16" t="str">
        <f>IF(I3="English","SEX","SEXO")</f>
        <v>SEXO</v>
      </c>
      <c r="B6" s="5"/>
      <c r="C6" s="16" t="str">
        <f>IF(I3="English","NATIONALITY","NACIONALIDAD")</f>
        <v>NACIONALIDAD</v>
      </c>
      <c r="D6" s="5"/>
      <c r="E6" s="17" t="str">
        <f>IF(I3="English","D.O.B.","FECHA DE NAC.")</f>
        <v>FECHA DE NAC.</v>
      </c>
      <c r="F6" s="18"/>
      <c r="G6" s="19" t="str">
        <f>IF(I3="English","NAT ID Nº / PASSPORT","DNI / PASAPORTE")</f>
        <v>DNI / PASAPORTE</v>
      </c>
      <c r="H6" s="12"/>
    </row>
    <row r="7" spans="1:8" ht="12.75">
      <c r="A7" s="20" t="str">
        <f>IF(I3="English","MALE     FEMALE","hombre      mujer")</f>
        <v>hombre      mujer</v>
      </c>
      <c r="B7" s="5"/>
      <c r="C7" s="9"/>
      <c r="D7" s="5"/>
      <c r="E7" s="9"/>
      <c r="F7" s="21"/>
      <c r="G7" s="11"/>
      <c r="H7" s="12"/>
    </row>
    <row r="8" spans="1:9" ht="9" customHeight="1">
      <c r="A8" s="5"/>
      <c r="B8" s="5"/>
      <c r="C8" s="18"/>
      <c r="D8" s="18"/>
      <c r="E8" s="18"/>
      <c r="F8" s="18"/>
      <c r="G8" s="18"/>
      <c r="H8" s="22"/>
      <c r="I8" s="22"/>
    </row>
    <row r="9" spans="1:8" ht="12.75">
      <c r="A9" s="23" t="str">
        <f>IF(I3="English","ADDRESS","DIRECCIÓN")</f>
        <v>DIRECCIÓN</v>
      </c>
      <c r="B9" s="24"/>
      <c r="C9" s="25"/>
      <c r="D9" s="25"/>
      <c r="E9" s="25"/>
      <c r="F9" s="25"/>
      <c r="G9" s="25"/>
      <c r="H9" s="26"/>
    </row>
    <row r="10" spans="1:8" ht="12.75">
      <c r="A10" s="23" t="str">
        <f>IF(I3="English","CITY","CIUDAD")</f>
        <v>CIUDAD</v>
      </c>
      <c r="B10" s="24"/>
      <c r="C10" s="27"/>
      <c r="D10" s="5"/>
      <c r="E10" s="28" t="str">
        <f>IF(I3="English","POST CODE","CÓDIGO POSTAL")</f>
        <v>CÓDIGO POSTAL</v>
      </c>
      <c r="F10" s="18"/>
      <c r="G10" s="29"/>
      <c r="H10" s="26"/>
    </row>
    <row r="11" spans="1:8" ht="12.75">
      <c r="A11" s="23" t="str">
        <f>IF(I3="English","PROVINCE (county)","PROVINCIA")</f>
        <v>PROVINCIA</v>
      </c>
      <c r="B11" s="30"/>
      <c r="C11" s="25"/>
      <c r="D11" s="31"/>
      <c r="E11" s="23" t="str">
        <f>IF(I3="English","COUNTRY","PAÍS")</f>
        <v>PAÍS</v>
      </c>
      <c r="F11" s="23"/>
      <c r="G11" s="25" t="str">
        <f>IF(I3="English","SPAIN","ESPAÑA")</f>
        <v>ESPAÑA</v>
      </c>
      <c r="H11" s="26"/>
    </row>
    <row r="12" spans="1:7" ht="9" customHeight="1">
      <c r="A12" s="32"/>
      <c r="B12" s="5"/>
      <c r="C12" s="33"/>
      <c r="D12" s="5"/>
      <c r="E12" s="5"/>
      <c r="F12" s="5"/>
      <c r="G12" s="5"/>
    </row>
    <row r="13" spans="1:9" ht="12.75">
      <c r="A13" s="34" t="str">
        <f>IF(I3="English","TELEPHONE Nº","TELÉFONO")</f>
        <v>TELÉFONO</v>
      </c>
      <c r="B13" s="35" t="s">
        <v>2</v>
      </c>
      <c r="C13" s="36"/>
      <c r="D13" s="31"/>
      <c r="E13" s="23" t="str">
        <f>IF(I3="English","MOBILE TEL Nº","MÓVIL")</f>
        <v>MÓVIL</v>
      </c>
      <c r="F13" s="37" t="s">
        <v>2</v>
      </c>
      <c r="G13" s="25"/>
      <c r="H13" s="12"/>
      <c r="I13" s="38"/>
    </row>
    <row r="14" spans="1:9" ht="12.75">
      <c r="A14" s="34" t="s">
        <v>3</v>
      </c>
      <c r="B14" s="39"/>
      <c r="C14" s="25"/>
      <c r="D14" s="25"/>
      <c r="E14" s="25"/>
      <c r="F14" s="25"/>
      <c r="G14" s="25"/>
      <c r="H14" s="12"/>
      <c r="I14" s="38"/>
    </row>
    <row r="15" spans="1:9" ht="9" customHeight="1">
      <c r="A15" s="32"/>
      <c r="B15" s="39"/>
      <c r="C15" s="39"/>
      <c r="D15" s="39"/>
      <c r="E15" s="39"/>
      <c r="F15" s="39"/>
      <c r="G15" s="39"/>
      <c r="H15" s="40"/>
      <c r="I15" s="15"/>
    </row>
    <row r="16" spans="1:7" ht="12.75">
      <c r="A16" s="41" t="str">
        <f>IF(I3="English","NOTES","NOTAS")</f>
        <v>NOTAS</v>
      </c>
      <c r="B16" s="5"/>
      <c r="C16" s="42"/>
      <c r="D16" s="42"/>
      <c r="E16" s="18"/>
      <c r="F16" s="18"/>
      <c r="G16" s="18"/>
    </row>
    <row r="17" spans="1:9" ht="12.75">
      <c r="A17" s="25"/>
      <c r="B17" s="25"/>
      <c r="C17" s="25"/>
      <c r="D17" s="25"/>
      <c r="E17" s="25"/>
      <c r="F17" s="25"/>
      <c r="G17" s="25"/>
      <c r="H17" s="40"/>
      <c r="I17" s="38"/>
    </row>
    <row r="18" spans="1:8" ht="12.75">
      <c r="A18" s="25"/>
      <c r="B18" s="25"/>
      <c r="C18" s="25"/>
      <c r="D18" s="25"/>
      <c r="E18" s="25"/>
      <c r="F18" s="25"/>
      <c r="G18" s="25"/>
      <c r="H18" s="43"/>
    </row>
    <row r="19" spans="1:8" ht="12.75">
      <c r="A19" s="44"/>
      <c r="B19" s="44"/>
      <c r="C19" s="44"/>
      <c r="D19" s="44"/>
      <c r="E19" s="44"/>
      <c r="F19" s="44"/>
      <c r="G19" s="44"/>
      <c r="H19" s="40"/>
    </row>
    <row r="20" spans="1:7" ht="12.75">
      <c r="A20" s="45" t="s">
        <v>4</v>
      </c>
      <c r="B20" s="44"/>
      <c r="C20" s="44"/>
      <c r="D20" s="44"/>
      <c r="E20" s="44"/>
      <c r="F20" s="44"/>
      <c r="G20" s="44"/>
    </row>
    <row r="21" spans="1:8" ht="12.75">
      <c r="A21" s="29" t="s">
        <v>5</v>
      </c>
      <c r="B21" s="25"/>
      <c r="C21" s="36" t="s">
        <v>6</v>
      </c>
      <c r="D21" s="46"/>
      <c r="E21" s="25" t="s">
        <v>7</v>
      </c>
      <c r="F21" s="25"/>
      <c r="G21" s="25" t="s">
        <v>8</v>
      </c>
      <c r="H21" s="47"/>
    </row>
    <row r="22" spans="1:7" ht="9" customHeight="1">
      <c r="A22" s="5"/>
      <c r="B22" s="5"/>
      <c r="C22" s="10"/>
      <c r="D22" s="10"/>
      <c r="E22" s="5"/>
      <c r="F22" s="5"/>
      <c r="G22" s="5"/>
    </row>
    <row r="23" spans="1:8" ht="12.75">
      <c r="A23" s="1" t="str">
        <f>IF(I3="English","COURSE INFORMATION","CURSO")</f>
        <v>CURSO</v>
      </c>
      <c r="B23" s="1"/>
      <c r="C23" s="1"/>
      <c r="D23" s="1"/>
      <c r="E23" s="1"/>
      <c r="F23" s="1"/>
      <c r="G23" s="48"/>
      <c r="H23" s="48"/>
    </row>
    <row r="24" spans="1:8" ht="9" customHeight="1">
      <c r="A24" s="5"/>
      <c r="B24" s="5"/>
      <c r="C24" s="5"/>
      <c r="D24" s="5"/>
      <c r="E24" s="5"/>
      <c r="F24" s="5"/>
      <c r="G24" s="5"/>
      <c r="H24" s="15"/>
    </row>
    <row r="25" spans="1:9" ht="12.75">
      <c r="A25" s="34" t="str">
        <f>IF(I3="English","SCHOOL","ESCUELA")</f>
        <v>ESCUELA</v>
      </c>
      <c r="B25" s="49"/>
      <c r="C25" s="25"/>
      <c r="D25" s="46"/>
      <c r="E25" s="46"/>
      <c r="F25" s="46"/>
      <c r="G25" s="50"/>
      <c r="H25" s="50"/>
      <c r="I25" s="15"/>
    </row>
    <row r="26" spans="1:7" ht="9" customHeight="1">
      <c r="A26" s="32"/>
      <c r="B26" s="5"/>
      <c r="C26" s="5"/>
      <c r="D26" s="5"/>
      <c r="E26" s="5"/>
      <c r="F26" s="5"/>
      <c r="G26" s="5"/>
    </row>
    <row r="27" spans="1:9" ht="12.75">
      <c r="A27" s="34" t="str">
        <f>IF(I3="English","COURSE","CURSO")</f>
        <v>CURSO</v>
      </c>
      <c r="B27" s="49"/>
      <c r="C27" s="25"/>
      <c r="D27" s="46"/>
      <c r="E27" s="46"/>
      <c r="F27" s="46"/>
      <c r="G27" s="50"/>
      <c r="H27" s="50"/>
      <c r="I27" s="38"/>
    </row>
    <row r="28" spans="1:7" ht="9" customHeight="1">
      <c r="A28" s="5"/>
      <c r="B28" s="5"/>
      <c r="C28" s="5"/>
      <c r="D28" s="5"/>
      <c r="E28" s="5"/>
      <c r="F28" s="5"/>
      <c r="G28" s="5"/>
    </row>
    <row r="29" spans="1:9" ht="12.75">
      <c r="A29" s="34" t="str">
        <f>IF(I3="English","COURSE START DATE","FECHA DE INICIO")</f>
        <v>FECHA DE INICIO</v>
      </c>
      <c r="B29" s="32"/>
      <c r="C29" s="9"/>
      <c r="D29" s="5"/>
      <c r="E29" s="23" t="str">
        <f>IF(I3="English","Nº OF WEEKS","Nº DE SEMANAS")</f>
        <v>Nº DE SEMANAS</v>
      </c>
      <c r="F29" s="30"/>
      <c r="G29" s="11"/>
      <c r="H29" s="12"/>
      <c r="I29" s="38"/>
    </row>
    <row r="30" spans="1:7" ht="9" customHeight="1">
      <c r="A30" s="5"/>
      <c r="B30" s="5"/>
      <c r="C30" s="5"/>
      <c r="D30" s="5"/>
      <c r="E30" s="5"/>
      <c r="F30" s="5"/>
      <c r="G30" s="5"/>
    </row>
    <row r="31" spans="1:8" ht="12.75">
      <c r="A31" s="1" t="str">
        <f>IF(I3="English","ACCOMODATION","ALOJAMIENTO")</f>
        <v>ALOJAMIENTO</v>
      </c>
      <c r="B31" s="1" t="str">
        <f>IF(I3="English","","(marca con x en el cuadro)")</f>
        <v>(marca con x en el cuadro)</v>
      </c>
      <c r="C31" s="1"/>
      <c r="D31" s="1"/>
      <c r="E31" s="1"/>
      <c r="F31" s="1"/>
      <c r="G31" s="1"/>
      <c r="H31" s="51"/>
    </row>
    <row r="32" spans="1:7" ht="9" customHeight="1">
      <c r="A32" s="33"/>
      <c r="B32" s="5"/>
      <c r="C32" s="33"/>
      <c r="D32" s="5"/>
      <c r="E32" s="5"/>
      <c r="F32" s="5"/>
      <c r="G32" s="5"/>
    </row>
    <row r="33" spans="1:9" ht="12.75">
      <c r="A33" s="52" t="str">
        <f>IF(I3="English","TYPE OF ACCOM","TIPO")</f>
        <v>TIPO</v>
      </c>
      <c r="B33" s="53"/>
      <c r="C33" s="54" t="str">
        <f>IF(I3="English","HOMESTAY","FAMILIA")</f>
        <v>FAMILIA</v>
      </c>
      <c r="D33" s="55"/>
      <c r="E33" s="52" t="str">
        <f>IF(I3="English","ROOM TYPE","HABITACION")</f>
        <v>HABITACION</v>
      </c>
      <c r="F33" s="56"/>
      <c r="G33" s="30" t="str">
        <f>IF(I3="English","SINGLE","INDIVIDUAL")</f>
        <v>INDIVIDUAL</v>
      </c>
      <c r="H33" s="40"/>
      <c r="I33" s="38"/>
    </row>
    <row r="34" spans="1:9" ht="12.75">
      <c r="A34" s="31"/>
      <c r="B34" s="57"/>
      <c r="C34" s="58" t="str">
        <f>IF(I3="English","RESIDENCE","RESIDENCIA")</f>
        <v>RESIDENCIA</v>
      </c>
      <c r="D34" s="55"/>
      <c r="E34" s="59"/>
      <c r="F34" s="53"/>
      <c r="G34" s="30" t="str">
        <f>IF(I3="English","SHARED","COMPARTIDA")</f>
        <v>COMPARTIDA</v>
      </c>
      <c r="H34" s="14"/>
      <c r="I34" s="38"/>
    </row>
    <row r="35" spans="1:8" ht="12.75">
      <c r="A35" s="31"/>
      <c r="B35" s="53"/>
      <c r="C35" s="58" t="str">
        <f>IF(I3="English","APARTMAMENT","APARTAMENTO")</f>
        <v>APARTAMENTO</v>
      </c>
      <c r="D35" s="55"/>
      <c r="E35" s="5"/>
      <c r="F35" s="5"/>
      <c r="G35" s="5"/>
      <c r="H35" s="14"/>
    </row>
    <row r="36" spans="1:8" ht="12.75">
      <c r="A36" s="59"/>
      <c r="B36" s="60"/>
      <c r="C36" s="58" t="str">
        <f>IF(I3="English","OTHER","OTRO")</f>
        <v>OTRO</v>
      </c>
      <c r="D36" s="55"/>
      <c r="E36" s="52" t="str">
        <f>IF(I3="English","BOARD","PENSION")</f>
        <v>PENSION</v>
      </c>
      <c r="F36" s="53"/>
      <c r="G36" s="24" t="str">
        <f>IF(I3="English","HALF BOARD","MEDIA ")</f>
        <v>MEDIA </v>
      </c>
      <c r="H36" s="12"/>
    </row>
    <row r="37" spans="1:8" ht="12.75">
      <c r="A37" s="5"/>
      <c r="B37" s="5"/>
      <c r="C37" s="5"/>
      <c r="D37" s="5"/>
      <c r="E37" s="31"/>
      <c r="F37" s="57"/>
      <c r="G37" s="24" t="str">
        <f>IF(I3="English","FULL BOARD","COMPLETA")</f>
        <v>COMPLETA</v>
      </c>
      <c r="H37" s="12"/>
    </row>
    <row r="38" spans="1:8" ht="12.75">
      <c r="A38" s="16" t="str">
        <f>IF(I3="English","ARRIVING ON","FECHA ENTRADA")</f>
        <v>FECHA ENTRADA</v>
      </c>
      <c r="B38" s="55"/>
      <c r="C38" s="61" t="str">
        <f>IF(I3="English","LEAVING ON","FECHA SALIDA")</f>
        <v>FECHA SALIDA</v>
      </c>
      <c r="D38" s="10"/>
      <c r="E38" s="31"/>
      <c r="F38" s="53"/>
      <c r="G38" s="24" t="str">
        <f>IF(I3="English","BREAKFAST ONLY","SOLO DESAYUNO")</f>
        <v>SOLO DESAYUNO</v>
      </c>
      <c r="H38" s="12"/>
    </row>
    <row r="39" spans="1:8" ht="12.75">
      <c r="A39" s="20"/>
      <c r="B39" s="5"/>
      <c r="C39" s="20"/>
      <c r="D39" s="18"/>
      <c r="E39" s="59"/>
      <c r="F39" s="60"/>
      <c r="G39" s="62" t="str">
        <f>IF(I3="English","NO BOARD / SELF CAT.","SIN PENSION")</f>
        <v>SIN PENSION</v>
      </c>
      <c r="H39" s="12"/>
    </row>
    <row r="40" spans="1:8" ht="9" customHeight="1">
      <c r="A40" s="5"/>
      <c r="B40" s="5"/>
      <c r="C40" s="5"/>
      <c r="D40" s="10"/>
      <c r="E40" s="5"/>
      <c r="F40" s="5"/>
      <c r="G40" s="5"/>
      <c r="H40" s="40"/>
    </row>
    <row r="41" spans="1:7" ht="12.75">
      <c r="A41" s="41" t="str">
        <f>IF(I3="English","NOTES","NOTAS")</f>
        <v>NOTAS</v>
      </c>
      <c r="B41" s="59"/>
      <c r="C41" s="63" t="str">
        <f>IF(I3="English"," ","p.ej. Baño privado, compartiendo con alguien, alergias, etc.")</f>
        <v>p.ej. Baño privado, compartiendo con alguien, alergias, etc.</v>
      </c>
      <c r="D41" s="63"/>
      <c r="E41" s="63"/>
      <c r="F41" s="63"/>
      <c r="G41" s="5"/>
    </row>
    <row r="42" spans="1:9" ht="13.5" customHeight="1">
      <c r="A42" s="64"/>
      <c r="B42" s="65"/>
      <c r="C42" s="65"/>
      <c r="D42" s="65"/>
      <c r="E42" s="65"/>
      <c r="F42" s="65"/>
      <c r="G42" s="65"/>
      <c r="H42" s="66"/>
      <c r="I42" s="38"/>
    </row>
    <row r="43" spans="1:8" ht="13.5" customHeight="1">
      <c r="A43" s="29"/>
      <c r="B43" s="67"/>
      <c r="C43" s="67"/>
      <c r="D43" s="67"/>
      <c r="E43" s="67"/>
      <c r="F43" s="67"/>
      <c r="G43" s="67"/>
      <c r="H43" s="43"/>
    </row>
    <row r="44" spans="1:7" ht="9" customHeight="1">
      <c r="A44" s="5"/>
      <c r="B44" s="5"/>
      <c r="C44" s="5"/>
      <c r="D44" s="5"/>
      <c r="E44" s="5"/>
      <c r="F44" s="5"/>
      <c r="G44" s="5"/>
    </row>
    <row r="45" spans="1:7" ht="12.75">
      <c r="A45" s="68" t="str">
        <f>IF(I3="English","","* recomendamos que NO compres el billete de avión hasta que tu reserva esté confirmada por escrito")</f>
        <v>* recomendamos que NO compres el billete de avión hasta que tu reserva esté confirmada por escrito</v>
      </c>
      <c r="B45" s="68"/>
      <c r="C45" s="68"/>
      <c r="D45" s="68"/>
      <c r="E45" s="68"/>
      <c r="F45" s="68"/>
      <c r="G45" s="68"/>
    </row>
    <row r="46" spans="1:8" ht="12.75">
      <c r="A46" s="1" t="str">
        <f>IF(I3="English","FLIGHT DETAILS (if available at time of booking)","DATOS DE VUELO")</f>
        <v>DATOS DE VUELO</v>
      </c>
      <c r="B46" s="1"/>
      <c r="C46" s="1" t="s">
        <v>9</v>
      </c>
      <c r="D46" s="1"/>
      <c r="E46" s="1"/>
      <c r="F46" s="1"/>
      <c r="G46" s="1"/>
      <c r="H46" s="2"/>
    </row>
    <row r="47" spans="1:7" s="71" customFormat="1" ht="9" customHeight="1">
      <c r="A47" s="69"/>
      <c r="B47" s="69"/>
      <c r="C47" s="69"/>
      <c r="D47" s="69"/>
      <c r="E47" s="70"/>
      <c r="F47" s="69"/>
      <c r="G47" s="70"/>
    </row>
    <row r="48" spans="1:8" s="71" customFormat="1" ht="12.75">
      <c r="A48" s="72" t="s">
        <v>10</v>
      </c>
      <c r="B48" s="72"/>
      <c r="C48" s="72"/>
      <c r="D48" s="53" t="s">
        <v>11</v>
      </c>
      <c r="E48" s="73" t="s">
        <v>12</v>
      </c>
      <c r="F48" s="74"/>
      <c r="G48" s="75" t="s">
        <v>13</v>
      </c>
      <c r="H48" s="76"/>
    </row>
    <row r="49" spans="1:7" ht="9" customHeight="1">
      <c r="A49" s="5"/>
      <c r="B49" s="5"/>
      <c r="C49" s="5"/>
      <c r="D49" s="5"/>
      <c r="E49" s="5"/>
      <c r="F49" s="5"/>
      <c r="G49" s="5"/>
    </row>
    <row r="50" spans="1:8" ht="12.75">
      <c r="A50" s="77" t="str">
        <f>IF(I3="English","AIRPORT TRANSFERS:","RECOGIDAS")</f>
        <v>RECOGIDAS</v>
      </c>
      <c r="B50" s="78" t="s">
        <v>11</v>
      </c>
      <c r="C50" s="79" t="s">
        <v>12</v>
      </c>
      <c r="D50" s="80"/>
      <c r="E50" s="62" t="str">
        <f>IF(I3="English","YES - ARRIVAL ONLY","SI - SOLO IDA")</f>
        <v>SI - SOLO IDA</v>
      </c>
      <c r="F50" s="81"/>
      <c r="G50" s="62" t="str">
        <f>IF(I3="English","YES - BOTH WAYS","SI IDA Y VUELTA")</f>
        <v>SI IDA Y VUELTA</v>
      </c>
      <c r="H50" s="12"/>
    </row>
    <row r="51" spans="1:8" ht="9" customHeight="1">
      <c r="A51" s="18"/>
      <c r="B51" s="82"/>
      <c r="C51" s="82"/>
      <c r="D51" s="82"/>
      <c r="E51" s="82"/>
      <c r="F51" s="82"/>
      <c r="G51" s="82"/>
      <c r="H51" s="40"/>
    </row>
    <row r="52" spans="1:8" ht="12.75">
      <c r="A52" s="34" t="str">
        <f>IF(I3="English","ARRIVAL DATE","FECHA DE SALIDA")</f>
        <v>FECHA DE SALIDA</v>
      </c>
      <c r="B52" s="19" t="str">
        <f>IF(I3="English","AIRPORT","AEROPUERTO")</f>
        <v>AEROPUERTO</v>
      </c>
      <c r="C52" s="19"/>
      <c r="D52" s="83" t="str">
        <f>IF(I3="English","FLIGHT Nº &amp; AIRLINE","Nº &amp; Cia DE VUELO")</f>
        <v>Nº &amp; Cia DE VUELO</v>
      </c>
      <c r="E52" s="83"/>
      <c r="F52" s="83"/>
      <c r="G52" s="19" t="str">
        <f>IF(I3="English","TIME","HORA")</f>
        <v>HORA</v>
      </c>
      <c r="H52" s="12"/>
    </row>
    <row r="53" spans="1:8" ht="12.75">
      <c r="A53" s="84"/>
      <c r="B53" s="85"/>
      <c r="C53" s="85"/>
      <c r="D53" s="86"/>
      <c r="E53" s="86"/>
      <c r="F53" s="86"/>
      <c r="G53" s="87"/>
      <c r="H53" s="12"/>
    </row>
    <row r="54" spans="1:8" ht="12.75">
      <c r="A54" s="7" t="str">
        <f>IF(I3="English","DEPARTURE DATE","FECHA DE LLEGADA")</f>
        <v>FECHA DE LLEGADA</v>
      </c>
      <c r="B54" s="88" t="str">
        <f>IF(I3="English","AIRPORT","AEROPUERTO")</f>
        <v>AEROPUERTO</v>
      </c>
      <c r="C54" s="88"/>
      <c r="D54" s="83" t="str">
        <f>IF(I3="English","FLIGHT Nº &amp; AIRLINE","Nº &amp; Cia DE VUELO")</f>
        <v>Nº &amp; Cia DE VUELO</v>
      </c>
      <c r="E54" s="83"/>
      <c r="F54" s="83"/>
      <c r="G54" s="19" t="str">
        <f>IF(I3="English","TIME","HORA ")</f>
        <v>HORA </v>
      </c>
      <c r="H54" s="12"/>
    </row>
    <row r="55" spans="1:8" ht="12.75">
      <c r="A55" s="89"/>
      <c r="B55" s="90"/>
      <c r="C55" s="90"/>
      <c r="D55" s="85"/>
      <c r="E55" s="85"/>
      <c r="F55" s="85"/>
      <c r="G55" s="91"/>
      <c r="H55" s="12"/>
    </row>
    <row r="56" spans="1:9" ht="9" customHeight="1">
      <c r="A56" s="5"/>
      <c r="B56" s="5"/>
      <c r="C56" s="5"/>
      <c r="D56" s="5"/>
      <c r="E56" s="10"/>
      <c r="F56" s="10"/>
      <c r="G56" s="5"/>
      <c r="H56" s="40"/>
      <c r="I56" s="15"/>
    </row>
    <row r="57" spans="1:7" ht="12.75">
      <c r="A57" s="41" t="str">
        <f>IF(I3="English","COMMENTS","COMENTARIOS")</f>
        <v>COMENTARIOS</v>
      </c>
      <c r="B57" s="5"/>
      <c r="C57" s="10"/>
      <c r="D57" s="10"/>
      <c r="E57" s="10"/>
      <c r="F57" s="10"/>
      <c r="G57" s="10"/>
    </row>
    <row r="58" spans="1:8" ht="12.75">
      <c r="A58" s="91"/>
      <c r="B58" s="91"/>
      <c r="C58" s="91"/>
      <c r="D58" s="91"/>
      <c r="E58" s="91"/>
      <c r="F58" s="91"/>
      <c r="G58" s="91"/>
      <c r="H58" s="66"/>
    </row>
    <row r="59" spans="1:8" ht="12.75">
      <c r="A59" s="91"/>
      <c r="B59" s="91"/>
      <c r="C59" s="91"/>
      <c r="D59" s="91"/>
      <c r="E59" s="91"/>
      <c r="F59" s="91"/>
      <c r="G59" s="91"/>
      <c r="H59" s="92"/>
    </row>
    <row r="60" spans="1:8" ht="12.75">
      <c r="A60" s="93"/>
      <c r="B60" s="10"/>
      <c r="C60" s="10"/>
      <c r="D60" s="10"/>
      <c r="E60" s="10"/>
      <c r="F60" s="10"/>
      <c r="G60" s="10"/>
      <c r="H60" s="40"/>
    </row>
    <row r="61" spans="1:7" ht="12.75">
      <c r="A61" s="94" t="str">
        <f>IF(I3="English","SIGNED:","Firma:")</f>
        <v>Firma:</v>
      </c>
      <c r="B61" s="90"/>
      <c r="C61" s="90"/>
      <c r="D61" s="5"/>
      <c r="E61" s="94" t="str">
        <f>IF(I3="English","DATE:","Fecha:")</f>
        <v>Fecha:</v>
      </c>
      <c r="F61" s="90"/>
      <c r="G61" s="90"/>
    </row>
    <row r="62" spans="1:8" ht="12.75">
      <c r="A62" s="95" t="s">
        <v>14</v>
      </c>
      <c r="B62" s="44"/>
      <c r="C62" s="44"/>
      <c r="D62" s="5"/>
      <c r="E62" s="44"/>
      <c r="F62" s="44"/>
      <c r="G62" s="44"/>
      <c r="H62" s="40"/>
    </row>
    <row r="63" spans="1:7" ht="29.25" customHeight="1">
      <c r="A63" s="18" t="s">
        <v>15</v>
      </c>
      <c r="B63" s="5"/>
      <c r="C63" s="18"/>
      <c r="D63" s="18"/>
      <c r="E63" s="18"/>
      <c r="F63" s="18"/>
      <c r="G63" s="18"/>
    </row>
    <row r="64" spans="1:7" ht="12.75">
      <c r="A64" s="18" t="s">
        <v>16</v>
      </c>
      <c r="B64" s="5"/>
      <c r="C64" s="18"/>
      <c r="D64" s="18"/>
      <c r="E64" s="18"/>
      <c r="F64" s="18"/>
      <c r="G64" s="18"/>
    </row>
    <row r="65" spans="1:7" ht="15">
      <c r="A65" s="96" t="s">
        <v>17</v>
      </c>
      <c r="B65" s="97"/>
      <c r="C65" s="97"/>
      <c r="D65" s="97"/>
      <c r="E65" s="97"/>
      <c r="F65" s="97"/>
      <c r="G65" s="98"/>
    </row>
    <row r="67" spans="1:7" ht="36.75" customHeight="1">
      <c r="A67" s="99" t="s">
        <v>18</v>
      </c>
      <c r="B67" s="99"/>
      <c r="C67" s="99"/>
      <c r="D67" s="99"/>
      <c r="E67" s="99"/>
      <c r="F67" s="99"/>
      <c r="G67" s="99"/>
    </row>
    <row r="68" spans="1:7" ht="38.25" customHeight="1">
      <c r="A68" s="100" t="s">
        <v>19</v>
      </c>
      <c r="B68" s="100"/>
      <c r="C68" s="100"/>
      <c r="D68" s="100"/>
      <c r="E68" s="100"/>
      <c r="F68" s="100"/>
      <c r="G68" s="100"/>
    </row>
    <row r="69" spans="1:8" ht="12.75">
      <c r="A69" s="101" t="s">
        <v>20</v>
      </c>
      <c r="B69" s="101"/>
      <c r="C69" s="101"/>
      <c r="D69" s="101"/>
      <c r="E69" s="101"/>
      <c r="F69" s="101"/>
      <c r="G69" s="101"/>
      <c r="H69" s="101"/>
    </row>
    <row r="70" spans="3:5" ht="12.75">
      <c r="C70" s="102" t="s">
        <v>21</v>
      </c>
      <c r="E70" s="102" t="s">
        <v>12</v>
      </c>
    </row>
    <row r="71" spans="1:6" ht="12.75">
      <c r="A71" s="103" t="s">
        <v>22</v>
      </c>
      <c r="B71" s="103"/>
      <c r="C71" s="103"/>
      <c r="D71" s="103"/>
      <c r="E71" s="103"/>
      <c r="F71" s="103"/>
    </row>
    <row r="73" spans="1:6" ht="12.75">
      <c r="A73" s="103" t="s">
        <v>23</v>
      </c>
      <c r="B73" s="103"/>
      <c r="C73" s="103"/>
      <c r="D73" s="103"/>
      <c r="E73" s="103"/>
      <c r="F73" s="103"/>
    </row>
  </sheetData>
  <sheetProtection selectLockedCells="1" selectUnlockedCells="1"/>
  <mergeCells count="32">
    <mergeCell ref="A3:B3"/>
    <mergeCell ref="E3:F3"/>
    <mergeCell ref="A4:C4"/>
    <mergeCell ref="E4:G4"/>
    <mergeCell ref="C9:G9"/>
    <mergeCell ref="E11:F11"/>
    <mergeCell ref="C14:G14"/>
    <mergeCell ref="A17:G18"/>
    <mergeCell ref="G23:H23"/>
    <mergeCell ref="G25:H25"/>
    <mergeCell ref="G27:H27"/>
    <mergeCell ref="A48:C48"/>
    <mergeCell ref="B52:C52"/>
    <mergeCell ref="D52:F52"/>
    <mergeCell ref="B53:C53"/>
    <mergeCell ref="D53:F53"/>
    <mergeCell ref="B54:C54"/>
    <mergeCell ref="D54:F54"/>
    <mergeCell ref="B55:C55"/>
    <mergeCell ref="D55:F55"/>
    <mergeCell ref="A58:G59"/>
    <mergeCell ref="B61:C61"/>
    <mergeCell ref="F61:G61"/>
    <mergeCell ref="A67:G67"/>
    <mergeCell ref="A68:G68"/>
    <mergeCell ref="A69:H69"/>
    <mergeCell ref="A71:B71"/>
    <mergeCell ref="C71:D71"/>
    <mergeCell ref="E71:F71"/>
    <mergeCell ref="A73:B73"/>
    <mergeCell ref="C73:D73"/>
    <mergeCell ref="E73:F73"/>
  </mergeCells>
  <dataValidations count="1">
    <dataValidation type="list" allowBlank="1" showErrorMessage="1" sqref="I3">
      <formula1>"English,Castellano"</formula1>
      <formula2>0</formula2>
    </dataValidation>
  </dataValidations>
  <printOptions/>
  <pageMargins left="0.2701388888888889" right="0.1701388888888889" top="0.9840277777777777" bottom="0.8451388888888889" header="0.1701388888888889" footer="0.5118055555555555"/>
  <pageSetup horizontalDpi="300" verticalDpi="300" orientation="portrait" paperSize="9"/>
  <headerFooter alignWithMargins="0">
    <oddHeader>&amp;L&amp;"Century Gothic,Negrita"&amp;20Hoja de Inscripción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romero iglesias</cp:lastModifiedBy>
  <dcterms:modified xsi:type="dcterms:W3CDTF">2012-02-13T09:50:02Z</dcterms:modified>
  <cp:category/>
  <cp:version/>
  <cp:contentType/>
  <cp:contentStatus/>
  <cp:revision>5</cp:revision>
</cp:coreProperties>
</file>